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Hugo\Hugo Klanten\"/>
    </mc:Choice>
  </mc:AlternateContent>
  <xr:revisionPtr revIDLastSave="0" documentId="8_{39E6710D-8855-461F-A110-7025FAE765FA}" xr6:coauthVersionLast="47" xr6:coauthVersionMax="47" xr10:uidLastSave="{00000000-0000-0000-0000-000000000000}"/>
  <bookViews>
    <workbookView xWindow="-120" yWindow="-120" windowWidth="29040" windowHeight="15840" xr2:uid="{136269FE-E408-4A36-955A-63CE01317F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3" i="1" s="1"/>
  <c r="C24" i="1"/>
  <c r="C38" i="1" s="1"/>
  <c r="C7" i="1"/>
  <c r="C8" i="1" s="1"/>
  <c r="C14" i="1" l="1"/>
  <c r="C28" i="1"/>
  <c r="C33" i="1"/>
  <c r="C27" i="1"/>
  <c r="C9" i="1"/>
  <c r="C32" i="1"/>
  <c r="C37" i="1"/>
  <c r="C15" i="1" l="1"/>
</calcChain>
</file>

<file path=xl/sharedStrings.xml><?xml version="1.0" encoding="utf-8"?>
<sst xmlns="http://schemas.openxmlformats.org/spreadsheetml/2006/main" count="28" uniqueCount="24">
  <si>
    <t>Implied volatility</t>
  </si>
  <si>
    <t>Fill</t>
  </si>
  <si>
    <t>Results</t>
  </si>
  <si>
    <t>Available capital</t>
  </si>
  <si>
    <t>Desired yield</t>
  </si>
  <si>
    <t>Profit per annum</t>
  </si>
  <si>
    <t>Required premium per month</t>
  </si>
  <si>
    <t>Required premium per week</t>
  </si>
  <si>
    <t>Max. Number of contracts based on available capital</t>
  </si>
  <si>
    <t xml:space="preserve">Margin per 1 call and put </t>
  </si>
  <si>
    <t>Safety margin 50%</t>
  </si>
  <si>
    <t>Minimum premium to reach monthly target</t>
  </si>
  <si>
    <t>Minal premium to reach daily target</t>
  </si>
  <si>
    <t>Current price underlying value * implied volatility * square root (days to expiration/trading days trading year)</t>
  </si>
  <si>
    <t>Current price underlying value</t>
  </si>
  <si>
    <t>Days to expiry</t>
  </si>
  <si>
    <t>Trading days per annum</t>
  </si>
  <si>
    <t>To sell call</t>
  </si>
  <si>
    <t>To sell put</t>
  </si>
  <si>
    <t>Sell which options based on formula</t>
  </si>
  <si>
    <t xml:space="preserve">Scenario 1x standard deviation = 68% certainty </t>
  </si>
  <si>
    <t>1x Standard deviation</t>
  </si>
  <si>
    <t>Scenario 2x Standard deviation = 95% certainty</t>
  </si>
  <si>
    <t>Scenario 3x Standard deviation = 98% 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</si>
</sst>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3" borderId="4" xfId="0" applyFill="1" applyBorder="1"/>
    <xf numFmtId="0" fontId="0" fillId="4" borderId="1" xfId="0" applyFill="1" applyBorder="1"/>
    <xf numFmtId="164" fontId="0" fillId="2" borderId="2" xfId="0" applyNumberFormat="1" applyFill="1" applyBorder="1"/>
    <xf numFmtId="0" fontId="0" fillId="4" borderId="5" xfId="0" applyFill="1" applyBorder="1"/>
    <xf numFmtId="10" fontId="0" fillId="2" borderId="6" xfId="0" applyNumberFormat="1" applyFill="1" applyBorder="1"/>
    <xf numFmtId="164" fontId="0" fillId="3" borderId="6" xfId="0" applyNumberFormat="1" applyFill="1" applyBorder="1"/>
    <xf numFmtId="0" fontId="0" fillId="4" borderId="3" xfId="0" applyFill="1" applyBorder="1"/>
    <xf numFmtId="164" fontId="0" fillId="3" borderId="4" xfId="0" applyNumberFormat="1" applyFill="1" applyBorder="1"/>
    <xf numFmtId="164" fontId="0" fillId="0" borderId="0" xfId="0" applyNumberFormat="1"/>
    <xf numFmtId="3" fontId="0" fillId="3" borderId="1" xfId="0" applyNumberFormat="1" applyFill="1" applyBorder="1"/>
    <xf numFmtId="164" fontId="0" fillId="3" borderId="5" xfId="0" applyNumberFormat="1" applyFill="1" applyBorder="1"/>
    <xf numFmtId="1" fontId="0" fillId="3" borderId="5" xfId="0" applyNumberFormat="1" applyFill="1" applyBorder="1"/>
    <xf numFmtId="164" fontId="0" fillId="3" borderId="3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4" xfId="0" applyFill="1" applyBorder="1"/>
    <xf numFmtId="0" fontId="0" fillId="0" borderId="0" xfId="0" applyFill="1"/>
    <xf numFmtId="0" fontId="0" fillId="4" borderId="12" xfId="0" applyFill="1" applyBorder="1"/>
    <xf numFmtId="0" fontId="0" fillId="2" borderId="1" xfId="0" applyFill="1" applyBorder="1"/>
    <xf numFmtId="0" fontId="0" fillId="4" borderId="13" xfId="0" applyFill="1" applyBorder="1"/>
    <xf numFmtId="0" fontId="0" fillId="2" borderId="5" xfId="0" applyFill="1" applyBorder="1"/>
    <xf numFmtId="0" fontId="0" fillId="4" borderId="10" xfId="0" applyFill="1" applyBorder="1"/>
    <xf numFmtId="0" fontId="0" fillId="3" borderId="3" xfId="0" applyFill="1" applyBorder="1"/>
    <xf numFmtId="0" fontId="0" fillId="4" borderId="7" xfId="0" applyFill="1" applyBorder="1"/>
    <xf numFmtId="0" fontId="0" fillId="3" borderId="14" xfId="0" applyFill="1" applyBorder="1"/>
    <xf numFmtId="0" fontId="0" fillId="0" borderId="1" xfId="0" applyFill="1" applyBorder="1"/>
    <xf numFmtId="1" fontId="0" fillId="3" borderId="6" xfId="0" applyNumberFormat="1" applyFill="1" applyBorder="1"/>
    <xf numFmtId="0" fontId="0" fillId="0" borderId="3" xfId="0" applyFill="1" applyBorder="1"/>
    <xf numFmtId="1" fontId="0" fillId="3" borderId="4" xfId="0" applyNumberFormat="1" applyFill="1" applyBorder="1"/>
    <xf numFmtId="0" fontId="0" fillId="0" borderId="12" xfId="0" applyFill="1" applyBorder="1"/>
    <xf numFmtId="1" fontId="0" fillId="3" borderId="1" xfId="0" applyNumberFormat="1" applyFill="1" applyBorder="1"/>
    <xf numFmtId="1" fontId="0" fillId="3" borderId="3" xfId="0" applyNumberFormat="1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7F1C-1AC8-41AF-A1CA-AE08B516E475}">
  <dimension ref="B1:F38"/>
  <sheetViews>
    <sheetView tabSelected="1" zoomScaleNormal="100" workbookViewId="0">
      <selection activeCell="F36" sqref="F36"/>
    </sheetView>
  </sheetViews>
  <sheetFormatPr defaultRowHeight="15" x14ac:dyDescent="0.25"/>
  <cols>
    <col min="2" max="2" width="79.28515625" customWidth="1"/>
    <col min="3" max="3" width="13.140625" bestFit="1" customWidth="1"/>
    <col min="5" max="5" width="12" bestFit="1" customWidth="1"/>
    <col min="6" max="6" width="28.28515625" bestFit="1" customWidth="1"/>
  </cols>
  <sheetData>
    <row r="1" spans="2:3" thickBot="1" x14ac:dyDescent="0.3"/>
    <row r="2" spans="2:3" ht="14.25" x14ac:dyDescent="0.25">
      <c r="B2" s="1" t="s">
        <v>1</v>
      </c>
      <c r="C2" s="2"/>
    </row>
    <row r="3" spans="2:3" thickBot="1" x14ac:dyDescent="0.3">
      <c r="B3" s="3" t="s">
        <v>2</v>
      </c>
      <c r="C3" s="4"/>
    </row>
    <row r="4" spans="2:3" thickBot="1" x14ac:dyDescent="0.3"/>
    <row r="5" spans="2:3" ht="14.25" x14ac:dyDescent="0.25">
      <c r="B5" s="5" t="s">
        <v>3</v>
      </c>
      <c r="C5" s="6">
        <v>50000</v>
      </c>
    </row>
    <row r="6" spans="2:3" ht="14.25" x14ac:dyDescent="0.25">
      <c r="B6" s="7" t="s">
        <v>4</v>
      </c>
      <c r="C6" s="8">
        <v>0.08</v>
      </c>
    </row>
    <row r="7" spans="2:3" ht="14.25" x14ac:dyDescent="0.25">
      <c r="B7" s="7" t="s">
        <v>5</v>
      </c>
      <c r="C7" s="9">
        <f>C5*C6</f>
        <v>4000</v>
      </c>
    </row>
    <row r="8" spans="2:3" ht="14.25" x14ac:dyDescent="0.25">
      <c r="B8" s="7" t="s">
        <v>6</v>
      </c>
      <c r="C8" s="9">
        <f>C7/12</f>
        <v>333.33333333333331</v>
      </c>
    </row>
    <row r="9" spans="2:3" thickBot="1" x14ac:dyDescent="0.3">
      <c r="B9" s="10" t="s">
        <v>7</v>
      </c>
      <c r="C9" s="11">
        <f>C7/52</f>
        <v>76.92307692307692</v>
      </c>
    </row>
    <row r="10" spans="2:3" thickBot="1" x14ac:dyDescent="0.3">
      <c r="C10" s="12"/>
    </row>
    <row r="11" spans="2:3" ht="14.25" x14ac:dyDescent="0.25">
      <c r="B11" s="5" t="s">
        <v>8</v>
      </c>
      <c r="C11" s="13">
        <f>C5/C12</f>
        <v>11.904761904761905</v>
      </c>
    </row>
    <row r="12" spans="2:3" ht="14.25" x14ac:dyDescent="0.25">
      <c r="B12" s="7" t="s">
        <v>9</v>
      </c>
      <c r="C12" s="14">
        <v>4200</v>
      </c>
    </row>
    <row r="13" spans="2:3" ht="14.25" x14ac:dyDescent="0.25">
      <c r="B13" s="7" t="s">
        <v>10</v>
      </c>
      <c r="C13" s="15">
        <f>50%*C11</f>
        <v>5.9523809523809526</v>
      </c>
    </row>
    <row r="14" spans="2:3" ht="14.25" x14ac:dyDescent="0.25">
      <c r="B14" s="7" t="s">
        <v>11</v>
      </c>
      <c r="C14" s="14">
        <f>C8/C13/100</f>
        <v>0.55999999999999994</v>
      </c>
    </row>
    <row r="15" spans="2:3" thickBot="1" x14ac:dyDescent="0.3">
      <c r="B15" s="10" t="s">
        <v>12</v>
      </c>
      <c r="C15" s="16">
        <f>C9/C13/100</f>
        <v>0.1292307692307692</v>
      </c>
    </row>
    <row r="16" spans="2:3" thickBot="1" x14ac:dyDescent="0.3"/>
    <row r="17" spans="2:6" thickBot="1" x14ac:dyDescent="0.3">
      <c r="B17" s="36" t="s">
        <v>19</v>
      </c>
      <c r="C17" s="37"/>
      <c r="D17" s="38"/>
    </row>
    <row r="18" spans="2:6" ht="30.75" thickBot="1" x14ac:dyDescent="0.3">
      <c r="B18" s="42" t="s">
        <v>13</v>
      </c>
      <c r="C18" s="18"/>
      <c r="D18" s="19"/>
      <c r="E18" s="20"/>
    </row>
    <row r="19" spans="2:6" thickBot="1" x14ac:dyDescent="0.3"/>
    <row r="20" spans="2:6" ht="14.25" x14ac:dyDescent="0.25">
      <c r="B20" s="21" t="s">
        <v>14</v>
      </c>
      <c r="C20" s="22">
        <v>657</v>
      </c>
    </row>
    <row r="21" spans="2:6" ht="14.25" x14ac:dyDescent="0.25">
      <c r="B21" s="23" t="s">
        <v>0</v>
      </c>
      <c r="C21" s="24">
        <v>0.27</v>
      </c>
    </row>
    <row r="22" spans="2:6" ht="14.25" x14ac:dyDescent="0.25">
      <c r="B22" s="23" t="s">
        <v>15</v>
      </c>
      <c r="C22" s="24">
        <v>37</v>
      </c>
    </row>
    <row r="23" spans="2:6" thickBot="1" x14ac:dyDescent="0.3">
      <c r="B23" s="25" t="s">
        <v>16</v>
      </c>
      <c r="C23" s="26">
        <v>252</v>
      </c>
    </row>
    <row r="24" spans="2:6" thickBot="1" x14ac:dyDescent="0.3">
      <c r="B24" s="27" t="s">
        <v>21</v>
      </c>
      <c r="C24" s="28">
        <f>C20*C21*((C22/C23)^0.5)</f>
        <v>67.971949387754279</v>
      </c>
    </row>
    <row r="25" spans="2:6" thickBot="1" x14ac:dyDescent="0.3"/>
    <row r="26" spans="2:6" thickBot="1" x14ac:dyDescent="0.3">
      <c r="B26" s="36" t="s">
        <v>20</v>
      </c>
      <c r="C26" s="38"/>
    </row>
    <row r="27" spans="2:6" ht="14.25" x14ac:dyDescent="0.25">
      <c r="B27" s="29" t="s">
        <v>17</v>
      </c>
      <c r="C27" s="30">
        <f>C20+C24</f>
        <v>724.97194938775431</v>
      </c>
    </row>
    <row r="28" spans="2:6" thickBot="1" x14ac:dyDescent="0.3">
      <c r="B28" s="31" t="s">
        <v>18</v>
      </c>
      <c r="C28" s="32">
        <f>C20-C24</f>
        <v>589.02805061224569</v>
      </c>
    </row>
    <row r="30" spans="2:6" ht="15.75" thickBot="1" x14ac:dyDescent="0.3"/>
    <row r="31" spans="2:6" ht="15.75" thickBot="1" x14ac:dyDescent="0.3">
      <c r="B31" s="36" t="s">
        <v>22</v>
      </c>
      <c r="C31" s="38"/>
      <c r="E31" s="39"/>
      <c r="F31" s="39"/>
    </row>
    <row r="32" spans="2:6" x14ac:dyDescent="0.25">
      <c r="B32" s="33" t="s">
        <v>17</v>
      </c>
      <c r="C32" s="34">
        <f>C20+2*(C24)</f>
        <v>792.94389877550861</v>
      </c>
      <c r="E32" s="40"/>
      <c r="F32" s="41"/>
    </row>
    <row r="33" spans="2:6" ht="15.75" thickBot="1" x14ac:dyDescent="0.3">
      <c r="B33" s="17" t="s">
        <v>18</v>
      </c>
      <c r="C33" s="35">
        <f>C20-2*(C24)</f>
        <v>521.05610122449139</v>
      </c>
      <c r="E33" s="40"/>
      <c r="F33" s="40"/>
    </row>
    <row r="34" spans="2:6" x14ac:dyDescent="0.25">
      <c r="E34" s="40"/>
      <c r="F34" s="40"/>
    </row>
    <row r="35" spans="2:6" ht="15.75" thickBot="1" x14ac:dyDescent="0.3"/>
    <row r="36" spans="2:6" thickBot="1" x14ac:dyDescent="0.3">
      <c r="B36" s="36" t="s">
        <v>23</v>
      </c>
      <c r="C36" s="38"/>
    </row>
    <row r="37" spans="2:6" ht="14.25" x14ac:dyDescent="0.25">
      <c r="B37" s="1" t="s">
        <v>17</v>
      </c>
      <c r="C37" s="30">
        <f>C20+3*C24</f>
        <v>860.91584816326281</v>
      </c>
    </row>
    <row r="38" spans="2:6" thickBot="1" x14ac:dyDescent="0.3">
      <c r="B38" s="3" t="s">
        <v>18</v>
      </c>
      <c r="C38" s="32">
        <f>C20-3*C24</f>
        <v>453.08415183673719</v>
      </c>
    </row>
  </sheetData>
  <mergeCells count="4">
    <mergeCell ref="B17:D17"/>
    <mergeCell ref="B26:C26"/>
    <mergeCell ref="B31:C31"/>
    <mergeCell ref="B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Totté (Alex Spanje)</dc:creator>
  <cp:lastModifiedBy>Dell</cp:lastModifiedBy>
  <dcterms:created xsi:type="dcterms:W3CDTF">2018-12-11T16:04:19Z</dcterms:created>
  <dcterms:modified xsi:type="dcterms:W3CDTF">2022-08-15T13:32:30Z</dcterms:modified>
</cp:coreProperties>
</file>